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28755" windowHeight="15450" tabRatio="680" activeTab="0"/>
  </bookViews>
  <sheets>
    <sheet name="Bao cao" sheetId="1" r:id="rId1"/>
  </sheets>
  <externalReferences>
    <externalReference r:id="rId4"/>
  </externalReferences>
  <definedNames>
    <definedName name="_xlnm.Print_Titles" localSheetId="0">'Bao cao'!$10:$10</definedName>
  </definedNames>
  <calcPr fullCalcOnLoad="1"/>
</workbook>
</file>

<file path=xl/sharedStrings.xml><?xml version="1.0" encoding="utf-8"?>
<sst xmlns="http://schemas.openxmlformats.org/spreadsheetml/2006/main" count="64" uniqueCount="38">
  <si>
    <t>Đơn vị: Triệu đồng</t>
  </si>
  <si>
    <t>Tên đơn vị</t>
  </si>
  <si>
    <t>Ngân sách huyện</t>
  </si>
  <si>
    <t>Tổng số</t>
  </si>
  <si>
    <t>II</t>
  </si>
  <si>
    <t>TỔNG SỐ</t>
  </si>
  <si>
    <t>STT</t>
  </si>
  <si>
    <t>Ngân sách cấp tỉnh</t>
  </si>
  <si>
    <t>Trong đó</t>
  </si>
  <si>
    <t>I</t>
  </si>
  <si>
    <t>Vốn trong nước</t>
  </si>
  <si>
    <t>Vốn ngoài nước</t>
  </si>
  <si>
    <t>Thành phố Yên Bái</t>
  </si>
  <si>
    <t>Thị xã Nghĩa Lộ</t>
  </si>
  <si>
    <t>Huyện Trấn Yên</t>
  </si>
  <si>
    <t>Huyện Yên Bình</t>
  </si>
  <si>
    <t>Huyện Văn Yên</t>
  </si>
  <si>
    <t>Huyện Lục Yên</t>
  </si>
  <si>
    <t>Huyện Văn Chấn</t>
  </si>
  <si>
    <t>Huyện Trạm Tấu</t>
  </si>
  <si>
    <t>Huyện Mù Cang Chải</t>
  </si>
  <si>
    <t>(Dự toán đã được Hội đồng nhân dân quyết định)</t>
  </si>
  <si>
    <t>Đầu tư phát triển</t>
  </si>
  <si>
    <t>Kinh phí sự nghiệp</t>
  </si>
  <si>
    <t>Chương trình mục tiêu quốc gia nông thôn mới</t>
  </si>
  <si>
    <t>Chương trình mục tiêu quốc gia GNBV</t>
  </si>
  <si>
    <t>DỰ TOÁN CHI CHƯƠNG TRÌNH MỤC TIÊU QUỐC GIA NGÂN SÁCH CẤP TỈNH VÀ NGÂN SÁCH HUYỆN</t>
  </si>
  <si>
    <t>UBND TỈNH YÊN BÁI</t>
  </si>
  <si>
    <t>Chương trình mục tiêu quốc gia PTKTXH ĐBDTTS</t>
  </si>
  <si>
    <t>Trường Cao đẳng nghề Yên Bái</t>
  </si>
  <si>
    <t>Phân bổ chi tiết sau</t>
  </si>
  <si>
    <t>Biểu số 57/CK-NSNN</t>
  </si>
  <si>
    <t>NĂM 2024</t>
  </si>
  <si>
    <t>Sở Văn hóa, Thể thao và Du lịch</t>
  </si>
  <si>
    <t>Trường Cao đẳng Yên Bái</t>
  </si>
  <si>
    <t>-</t>
  </si>
  <si>
    <t>Nguồn ngân sách Trung ương</t>
  </si>
  <si>
    <t>Nguồn ngân sách địa phương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</si>
</sst>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</numFmts>
  <fonts count="52">
    <font>
      <sz val="10"/>
      <name val="Arial"/>
      <family val="0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2"/>
      <name val=".VnArial Narrow"/>
      <family val="2"/>
    </font>
    <font>
      <sz val="11"/>
      <color indexed="8"/>
      <name val="Helvetica Neue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1"/>
      <color theme="1"/>
      <name val="Calibri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4"/>
      <color theme="1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0" fillId="0" borderId="0">
      <alignment/>
      <protection/>
    </xf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30" fillId="33" borderId="0" xfId="0" applyFont="1" applyFill="1" applyAlignment="1">
      <alignment horizontal="right"/>
    </xf>
    <xf numFmtId="0" fontId="30" fillId="33" borderId="0" xfId="66" applyFont="1" applyFill="1" applyAlignment="1">
      <alignment horizontal="centerContinuous"/>
      <protection/>
    </xf>
    <xf numFmtId="0" fontId="47" fillId="33" borderId="0" xfId="66" applyFont="1" applyFill="1">
      <alignment/>
      <protection/>
    </xf>
    <xf numFmtId="0" fontId="47" fillId="33" borderId="0" xfId="0" applyFont="1" applyFill="1" applyAlignment="1">
      <alignment horizontal="right"/>
    </xf>
    <xf numFmtId="0" fontId="47" fillId="33" borderId="0" xfId="66" applyFont="1" applyFill="1" applyAlignment="1">
      <alignment horizontal="centerContinuous"/>
      <protection/>
    </xf>
    <xf numFmtId="0" fontId="3" fillId="33" borderId="0" xfId="66" applyFont="1" applyFill="1">
      <alignment/>
      <protection/>
    </xf>
    <xf numFmtId="0" fontId="30" fillId="33" borderId="0" xfId="66" applyFont="1" applyFill="1">
      <alignment/>
      <protection/>
    </xf>
    <xf numFmtId="0" fontId="49" fillId="33" borderId="0" xfId="66" applyFont="1" applyFill="1" applyAlignment="1">
      <alignment horizontal="left"/>
      <protection/>
    </xf>
    <xf numFmtId="3" fontId="30" fillId="33" borderId="0" xfId="66" applyNumberFormat="1" applyFont="1" applyFill="1">
      <alignment/>
      <protection/>
    </xf>
    <xf numFmtId="0" fontId="49" fillId="33" borderId="0" xfId="66" applyFont="1" applyFill="1" applyAlignment="1">
      <alignment horizontal="center"/>
      <protection/>
    </xf>
    <xf numFmtId="0" fontId="30" fillId="33" borderId="10" xfId="66" applyFont="1" applyFill="1" applyBorder="1" applyAlignment="1">
      <alignment horizontal="center" vertical="center" wrapText="1"/>
      <protection/>
    </xf>
    <xf numFmtId="0" fontId="30" fillId="33" borderId="11" xfId="66" applyFont="1" applyFill="1" applyBorder="1" applyAlignment="1">
      <alignment horizontal="center" vertical="center" wrapText="1"/>
      <protection/>
    </xf>
    <xf numFmtId="0" fontId="47" fillId="33" borderId="12" xfId="66" applyFont="1" applyFill="1" applyBorder="1" applyAlignment="1">
      <alignment horizontal="center" vertical="center"/>
      <protection/>
    </xf>
    <xf numFmtId="0" fontId="47" fillId="33" borderId="12" xfId="66" applyFont="1" applyFill="1" applyBorder="1" applyAlignment="1">
      <alignment vertical="center"/>
      <protection/>
    </xf>
    <xf numFmtId="3" fontId="47" fillId="33" borderId="12" xfId="66" applyNumberFormat="1" applyFont="1" applyFill="1" applyBorder="1" applyAlignment="1">
      <alignment vertical="center"/>
      <protection/>
    </xf>
    <xf numFmtId="0" fontId="2" fillId="33" borderId="0" xfId="66" applyFont="1" applyFill="1">
      <alignment/>
      <protection/>
    </xf>
    <xf numFmtId="0" fontId="30" fillId="33" borderId="12" xfId="66" applyFont="1" applyFill="1" applyBorder="1" applyAlignment="1">
      <alignment horizontal="center" vertical="center"/>
      <protection/>
    </xf>
    <xf numFmtId="1" fontId="30" fillId="33" borderId="12" xfId="0" applyNumberFormat="1" applyFont="1" applyFill="1" applyBorder="1" applyAlignment="1">
      <alignment horizontal="left" vertical="center" wrapText="1"/>
    </xf>
    <xf numFmtId="3" fontId="30" fillId="33" borderId="12" xfId="66" applyNumberFormat="1" applyFont="1" applyFill="1" applyBorder="1" applyAlignment="1">
      <alignment vertical="center"/>
      <protection/>
    </xf>
    <xf numFmtId="3" fontId="3" fillId="33" borderId="0" xfId="66" applyNumberFormat="1" applyFont="1" applyFill="1">
      <alignment/>
      <protection/>
    </xf>
    <xf numFmtId="0" fontId="47" fillId="33" borderId="12" xfId="66" applyFont="1" applyFill="1" applyBorder="1" applyAlignment="1">
      <alignment horizontal="center" vertical="center"/>
      <protection/>
    </xf>
    <xf numFmtId="0" fontId="2" fillId="33" borderId="12" xfId="66" applyFont="1" applyFill="1" applyBorder="1" applyAlignment="1">
      <alignment vertical="center"/>
      <protection/>
    </xf>
    <xf numFmtId="3" fontId="47" fillId="33" borderId="12" xfId="66" applyNumberFormat="1" applyFont="1" applyFill="1" applyBorder="1" applyAlignment="1">
      <alignment vertical="center"/>
      <protection/>
    </xf>
    <xf numFmtId="0" fontId="2" fillId="33" borderId="0" xfId="66" applyFont="1" applyFill="1">
      <alignment/>
      <protection/>
    </xf>
    <xf numFmtId="0" fontId="47" fillId="33" borderId="0" xfId="66" applyFont="1" applyFill="1">
      <alignment/>
      <protection/>
    </xf>
    <xf numFmtId="0" fontId="3" fillId="33" borderId="12" xfId="66" applyFont="1" applyFill="1" applyBorder="1" applyAlignment="1" quotePrefix="1">
      <alignment horizontal="center" vertical="center"/>
      <protection/>
    </xf>
    <xf numFmtId="0" fontId="3" fillId="33" borderId="12" xfId="66" applyFont="1" applyFill="1" applyBorder="1" applyAlignment="1">
      <alignment vertical="center"/>
      <protection/>
    </xf>
    <xf numFmtId="3" fontId="3" fillId="33" borderId="12" xfId="66" applyNumberFormat="1" applyFont="1" applyFill="1" applyBorder="1" applyAlignment="1">
      <alignment vertical="center"/>
      <protection/>
    </xf>
    <xf numFmtId="0" fontId="30" fillId="33" borderId="12" xfId="0" applyFont="1" applyFill="1" applyBorder="1" applyAlignment="1">
      <alignment horizontal="center" vertical="center"/>
    </xf>
    <xf numFmtId="3" fontId="30" fillId="33" borderId="12" xfId="0" applyNumberFormat="1" applyFont="1" applyFill="1" applyBorder="1" applyAlignment="1">
      <alignment vertical="center" wrapText="1"/>
    </xf>
    <xf numFmtId="0" fontId="13" fillId="33" borderId="0" xfId="66" applyFont="1" applyFill="1">
      <alignment/>
      <protection/>
    </xf>
    <xf numFmtId="0" fontId="44" fillId="33" borderId="0" xfId="66" applyFont="1" applyFill="1">
      <alignment/>
      <protection/>
    </xf>
    <xf numFmtId="3" fontId="44" fillId="33" borderId="12" xfId="62" applyNumberFormat="1" applyFont="1" applyFill="1" applyBorder="1" applyAlignment="1">
      <alignment horizontal="right" vertical="center" wrapText="1"/>
      <protection/>
    </xf>
    <xf numFmtId="3" fontId="30" fillId="33" borderId="12" xfId="0" applyNumberFormat="1" applyFont="1" applyFill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/>
    </xf>
    <xf numFmtId="0" fontId="30" fillId="33" borderId="0" xfId="66" applyFont="1" applyFill="1" applyAlignment="1">
      <alignment vertical="center"/>
      <protection/>
    </xf>
    <xf numFmtId="3" fontId="30" fillId="33" borderId="0" xfId="66" applyNumberFormat="1" applyFont="1" applyFill="1" applyAlignment="1">
      <alignment vertical="center"/>
      <protection/>
    </xf>
    <xf numFmtId="0" fontId="44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left"/>
    </xf>
    <xf numFmtId="0" fontId="30" fillId="33" borderId="13" xfId="66" applyFont="1" applyFill="1" applyBorder="1" applyAlignment="1">
      <alignment horizontal="center" vertical="center" wrapText="1"/>
      <protection/>
    </xf>
    <xf numFmtId="0" fontId="30" fillId="33" borderId="14" xfId="66" applyFont="1" applyFill="1" applyBorder="1" applyAlignment="1">
      <alignment horizontal="center" vertical="center" wrapText="1"/>
      <protection/>
    </xf>
    <xf numFmtId="0" fontId="30" fillId="33" borderId="15" xfId="66" applyFont="1" applyFill="1" applyBorder="1" applyAlignment="1">
      <alignment horizontal="center" vertical="center" wrapText="1"/>
      <protection/>
    </xf>
    <xf numFmtId="0" fontId="47" fillId="33" borderId="16" xfId="66" applyFont="1" applyFill="1" applyBorder="1" applyAlignment="1">
      <alignment horizontal="center" vertical="center" wrapText="1"/>
      <protection/>
    </xf>
    <xf numFmtId="0" fontId="47" fillId="33" borderId="10" xfId="66" applyFont="1" applyFill="1" applyBorder="1" applyAlignment="1">
      <alignment horizontal="center" vertical="center" wrapText="1"/>
      <protection/>
    </xf>
    <xf numFmtId="0" fontId="47" fillId="33" borderId="0" xfId="66" applyFont="1" applyFill="1" applyAlignment="1">
      <alignment horizontal="center" vertical="center"/>
      <protection/>
    </xf>
    <xf numFmtId="0" fontId="49" fillId="33" borderId="0" xfId="0" applyFont="1" applyFill="1" applyAlignment="1">
      <alignment horizontal="center" vertical="center" wrapText="1"/>
    </xf>
    <xf numFmtId="0" fontId="49" fillId="33" borderId="0" xfId="66" applyFont="1" applyFill="1" applyAlignment="1">
      <alignment horizontal="right"/>
      <protection/>
    </xf>
    <xf numFmtId="0" fontId="47" fillId="33" borderId="17" xfId="66" applyFont="1" applyFill="1" applyBorder="1" applyAlignment="1">
      <alignment horizontal="center" vertical="center"/>
      <protection/>
    </xf>
    <xf numFmtId="0" fontId="47" fillId="33" borderId="18" xfId="66" applyFont="1" applyFill="1" applyBorder="1" applyAlignment="1">
      <alignment horizontal="center" vertical="center"/>
      <protection/>
    </xf>
    <xf numFmtId="0" fontId="47" fillId="33" borderId="13" xfId="66" applyFont="1" applyFill="1" applyBorder="1" applyAlignment="1">
      <alignment horizontal="center" vertical="center" wrapText="1"/>
      <protection/>
    </xf>
    <xf numFmtId="0" fontId="47" fillId="33" borderId="15" xfId="66" applyFont="1" applyFill="1" applyBorder="1" applyAlignment="1">
      <alignment horizontal="center" vertical="center" wrapText="1"/>
      <protection/>
    </xf>
    <xf numFmtId="0" fontId="47" fillId="33" borderId="13" xfId="66" applyFont="1" applyFill="1" applyBorder="1" applyAlignment="1">
      <alignment horizontal="center" vertical="center"/>
      <protection/>
    </xf>
    <xf numFmtId="0" fontId="51" fillId="33" borderId="14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30" fillId="33" borderId="16" xfId="66" applyFont="1" applyFill="1" applyBorder="1" applyAlignment="1">
      <alignment horizontal="center" vertical="center" wrapText="1"/>
      <protection/>
    </xf>
    <xf numFmtId="0" fontId="30" fillId="33" borderId="10" xfId="66" applyFont="1" applyFill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2 6" xfId="46"/>
    <cellStyle name="Comma 21" xfId="47"/>
    <cellStyle name="Comma 5" xfId="48"/>
    <cellStyle name="Comma 6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edger 17 x 11 in" xfId="59"/>
    <cellStyle name="Linked Cell" xfId="60"/>
    <cellStyle name="Neutral" xfId="61"/>
    <cellStyle name="Normal 10 6" xfId="62"/>
    <cellStyle name="Normal 11" xfId="63"/>
    <cellStyle name="Normal 13" xfId="64"/>
    <cellStyle name="Normal 17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&#258;M%202023\2024\Cong%20khai\C&#244;ng%20khai%202024\Du%20toan%202024\01.12.%20Pl%20QD%20KH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6 06 2016"/>
      <sheetName val="PL 1. Tổng nguồn"/>
      <sheetName val="PL 2. NSTW"/>
      <sheetName val="PL 3. ODA"/>
      <sheetName val="PL 4 CTMTQG"/>
      <sheetName val="PL 5 NSH"/>
      <sheetName val="PL 6 NST"/>
      <sheetName val="PL 7 GTNT"/>
      <sheetName val="PL 8 Trụ sở xã"/>
      <sheetName val="PL 9 KTTC"/>
      <sheetName val="PL 10 Giáo dục"/>
      <sheetName val="PL 11 Y tế"/>
      <sheetName val="PL 12 SNGT"/>
    </sheetNames>
    <sheetDataSet>
      <sheetData sheetId="5">
        <row r="18">
          <cell r="BG18">
            <v>7553</v>
          </cell>
        </row>
        <row r="49">
          <cell r="BG49">
            <v>733</v>
          </cell>
        </row>
        <row r="217">
          <cell r="BG217">
            <v>2056.36</v>
          </cell>
        </row>
        <row r="230">
          <cell r="BG230">
            <v>1525</v>
          </cell>
        </row>
        <row r="254">
          <cell r="BG254">
            <v>154</v>
          </cell>
        </row>
        <row r="256">
          <cell r="BG256">
            <v>300</v>
          </cell>
        </row>
        <row r="257">
          <cell r="BG257">
            <v>500</v>
          </cell>
        </row>
        <row r="258">
          <cell r="BG258">
            <v>600</v>
          </cell>
        </row>
        <row r="260">
          <cell r="BG260">
            <v>2728</v>
          </cell>
        </row>
        <row r="269">
          <cell r="BG269">
            <v>2214</v>
          </cell>
        </row>
        <row r="282">
          <cell r="BG282">
            <v>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2"/>
  <sheetViews>
    <sheetView tabSelected="1" zoomScalePageLayoutView="0" workbookViewId="0" topLeftCell="A1">
      <selection activeCell="T12" sqref="T12"/>
    </sheetView>
  </sheetViews>
  <sheetFormatPr defaultColWidth="12.8515625" defaultRowHeight="12.75"/>
  <cols>
    <col min="1" max="1" width="7.00390625" style="8" customWidth="1"/>
    <col min="2" max="2" width="28.8515625" style="8" customWidth="1"/>
    <col min="3" max="3" width="11.140625" style="8" customWidth="1"/>
    <col min="4" max="4" width="10.00390625" style="8" customWidth="1"/>
    <col min="5" max="5" width="8.421875" style="8" customWidth="1"/>
    <col min="6" max="6" width="12.7109375" style="8" customWidth="1"/>
    <col min="7" max="8" width="9.140625" style="8" customWidth="1"/>
    <col min="9" max="9" width="7.00390625" style="8" customWidth="1"/>
    <col min="10" max="10" width="9.57421875" style="8" customWidth="1"/>
    <col min="11" max="11" width="8.7109375" style="8" customWidth="1"/>
    <col min="12" max="12" width="7.00390625" style="8" customWidth="1"/>
    <col min="13" max="13" width="9.00390625" style="8" customWidth="1"/>
    <col min="14" max="14" width="8.140625" style="8" customWidth="1"/>
    <col min="15" max="15" width="9.57421875" style="8" customWidth="1"/>
    <col min="16" max="19" width="7.00390625" style="8" customWidth="1"/>
    <col min="20" max="20" width="8.140625" style="8" customWidth="1"/>
    <col min="21" max="22" width="8.28125" style="8" customWidth="1"/>
    <col min="23" max="23" width="7.00390625" style="8" customWidth="1"/>
    <col min="24" max="25" width="8.28125" style="8" bestFit="1" customWidth="1"/>
    <col min="26" max="26" width="7.00390625" style="8" customWidth="1"/>
    <col min="27" max="29" width="12.8515625" style="7" customWidth="1"/>
    <col min="30" max="16384" width="12.8515625" style="8" customWidth="1"/>
  </cols>
  <sheetData>
    <row r="1" spans="1:26" ht="15.75">
      <c r="A1" s="1" t="s">
        <v>27</v>
      </c>
      <c r="B1" s="1"/>
      <c r="C1" s="1"/>
      <c r="D1" s="2"/>
      <c r="E1" s="3"/>
      <c r="F1" s="4"/>
      <c r="G1" s="4"/>
      <c r="H1" s="4"/>
      <c r="I1" s="4"/>
      <c r="J1" s="4"/>
      <c r="K1" s="4"/>
      <c r="L1" s="5"/>
      <c r="M1" s="3"/>
      <c r="N1" s="3"/>
      <c r="O1" s="3"/>
      <c r="P1" s="3"/>
      <c r="Q1" s="3"/>
      <c r="R1" s="3"/>
      <c r="S1" s="6"/>
      <c r="T1" s="4"/>
      <c r="U1" s="4"/>
      <c r="V1" s="4"/>
      <c r="W1" s="4"/>
      <c r="X1" s="4"/>
      <c r="Y1" s="4"/>
      <c r="Z1" s="5" t="s">
        <v>31</v>
      </c>
    </row>
    <row r="2" spans="1:26" ht="15.7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5.75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.75">
      <c r="A4" s="48" t="s">
        <v>21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5.75">
      <c r="A5" s="9"/>
      <c r="B5" s="9"/>
      <c r="C5" s="10">
        <f>C11+C12+C13+C14</f>
        <v>806582</v>
      </c>
      <c r="D5" s="10"/>
      <c r="F5" s="49"/>
      <c r="G5" s="49"/>
      <c r="H5" s="49"/>
      <c r="I5" s="49"/>
      <c r="J5" s="49"/>
      <c r="K5" s="49"/>
      <c r="L5" s="49"/>
      <c r="S5" s="11"/>
      <c r="T5" s="49" t="s">
        <v>0</v>
      </c>
      <c r="U5" s="49"/>
      <c r="V5" s="49"/>
      <c r="W5" s="49"/>
      <c r="X5" s="49"/>
      <c r="Y5" s="49"/>
      <c r="Z5" s="49"/>
    </row>
    <row r="6" spans="1:26" ht="24.75" customHeight="1">
      <c r="A6" s="45" t="s">
        <v>6</v>
      </c>
      <c r="B6" s="50" t="s">
        <v>1</v>
      </c>
      <c r="C6" s="45" t="s">
        <v>3</v>
      </c>
      <c r="D6" s="52" t="s">
        <v>8</v>
      </c>
      <c r="E6" s="53"/>
      <c r="F6" s="54" t="s">
        <v>28</v>
      </c>
      <c r="G6" s="55"/>
      <c r="H6" s="55"/>
      <c r="I6" s="55"/>
      <c r="J6" s="55"/>
      <c r="K6" s="55"/>
      <c r="L6" s="56"/>
      <c r="M6" s="54" t="s">
        <v>24</v>
      </c>
      <c r="N6" s="55"/>
      <c r="O6" s="55"/>
      <c r="P6" s="55"/>
      <c r="Q6" s="55"/>
      <c r="R6" s="55"/>
      <c r="S6" s="56"/>
      <c r="T6" s="54" t="s">
        <v>25</v>
      </c>
      <c r="U6" s="55"/>
      <c r="V6" s="55"/>
      <c r="W6" s="55"/>
      <c r="X6" s="55"/>
      <c r="Y6" s="55"/>
      <c r="Z6" s="56"/>
    </row>
    <row r="7" spans="1:26" ht="15.75">
      <c r="A7" s="46"/>
      <c r="B7" s="51"/>
      <c r="C7" s="46"/>
      <c r="D7" s="57" t="s">
        <v>22</v>
      </c>
      <c r="E7" s="57" t="s">
        <v>23</v>
      </c>
      <c r="F7" s="45" t="s">
        <v>3</v>
      </c>
      <c r="G7" s="42" t="s">
        <v>22</v>
      </c>
      <c r="H7" s="43"/>
      <c r="I7" s="44"/>
      <c r="J7" s="42" t="s">
        <v>23</v>
      </c>
      <c r="K7" s="43"/>
      <c r="L7" s="44"/>
      <c r="M7" s="45" t="s">
        <v>3</v>
      </c>
      <c r="N7" s="42" t="s">
        <v>22</v>
      </c>
      <c r="O7" s="43"/>
      <c r="P7" s="44"/>
      <c r="Q7" s="42" t="s">
        <v>23</v>
      </c>
      <c r="R7" s="43"/>
      <c r="S7" s="44"/>
      <c r="T7" s="45" t="s">
        <v>3</v>
      </c>
      <c r="U7" s="42" t="s">
        <v>22</v>
      </c>
      <c r="V7" s="43"/>
      <c r="W7" s="44"/>
      <c r="X7" s="42" t="s">
        <v>23</v>
      </c>
      <c r="Y7" s="43"/>
      <c r="Z7" s="44"/>
    </row>
    <row r="8" spans="1:26" ht="47.25">
      <c r="A8" s="46"/>
      <c r="B8" s="51"/>
      <c r="C8" s="46"/>
      <c r="D8" s="58"/>
      <c r="E8" s="58"/>
      <c r="F8" s="46"/>
      <c r="G8" s="13" t="s">
        <v>3</v>
      </c>
      <c r="H8" s="12" t="s">
        <v>10</v>
      </c>
      <c r="I8" s="12" t="s">
        <v>11</v>
      </c>
      <c r="J8" s="13" t="s">
        <v>3</v>
      </c>
      <c r="K8" s="12" t="s">
        <v>10</v>
      </c>
      <c r="L8" s="12" t="s">
        <v>11</v>
      </c>
      <c r="M8" s="46"/>
      <c r="N8" s="13" t="s">
        <v>3</v>
      </c>
      <c r="O8" s="12" t="s">
        <v>10</v>
      </c>
      <c r="P8" s="12" t="s">
        <v>11</v>
      </c>
      <c r="Q8" s="13" t="s">
        <v>3</v>
      </c>
      <c r="R8" s="12" t="s">
        <v>10</v>
      </c>
      <c r="S8" s="12" t="s">
        <v>11</v>
      </c>
      <c r="T8" s="46"/>
      <c r="U8" s="13" t="s">
        <v>3</v>
      </c>
      <c r="V8" s="12" t="s">
        <v>10</v>
      </c>
      <c r="W8" s="12" t="s">
        <v>11</v>
      </c>
      <c r="X8" s="13" t="s">
        <v>3</v>
      </c>
      <c r="Y8" s="12" t="s">
        <v>10</v>
      </c>
      <c r="Z8" s="12" t="s">
        <v>11</v>
      </c>
    </row>
    <row r="9" spans="1:29" s="4" customFormat="1" ht="28.5" customHeight="1">
      <c r="A9" s="14"/>
      <c r="B9" s="15" t="s">
        <v>5</v>
      </c>
      <c r="C9" s="16">
        <f aca="true" t="shared" si="0" ref="C9:C16">D9+E9</f>
        <v>1190404.3599999999</v>
      </c>
      <c r="D9" s="16">
        <f>D10+D17+D16</f>
        <v>695407.36</v>
      </c>
      <c r="E9" s="16">
        <f aca="true" t="shared" si="1" ref="E9:Z9">E10+E17</f>
        <v>494997</v>
      </c>
      <c r="F9" s="16">
        <f t="shared" si="1"/>
        <v>671582</v>
      </c>
      <c r="G9" s="16">
        <f t="shared" si="1"/>
        <v>386745</v>
      </c>
      <c r="H9" s="16">
        <f t="shared" si="1"/>
        <v>386745</v>
      </c>
      <c r="I9" s="16">
        <f t="shared" si="1"/>
        <v>0</v>
      </c>
      <c r="J9" s="16">
        <f t="shared" si="1"/>
        <v>284837</v>
      </c>
      <c r="K9" s="16">
        <f t="shared" si="1"/>
        <v>284837</v>
      </c>
      <c r="L9" s="16">
        <f t="shared" si="1"/>
        <v>0</v>
      </c>
      <c r="M9" s="16">
        <f t="shared" si="1"/>
        <v>196720</v>
      </c>
      <c r="N9" s="16">
        <f t="shared" si="1"/>
        <v>157098</v>
      </c>
      <c r="O9" s="16">
        <f t="shared" si="1"/>
        <v>157098</v>
      </c>
      <c r="P9" s="16">
        <f t="shared" si="1"/>
        <v>0</v>
      </c>
      <c r="Q9" s="16">
        <f t="shared" si="1"/>
        <v>39622</v>
      </c>
      <c r="R9" s="16">
        <f t="shared" si="1"/>
        <v>39622</v>
      </c>
      <c r="S9" s="16">
        <f t="shared" si="1"/>
        <v>0</v>
      </c>
      <c r="T9" s="16">
        <f t="shared" si="1"/>
        <v>310541.36</v>
      </c>
      <c r="U9" s="16">
        <f t="shared" si="1"/>
        <v>140003.36</v>
      </c>
      <c r="V9" s="16">
        <f t="shared" si="1"/>
        <v>140003.36</v>
      </c>
      <c r="W9" s="16">
        <f t="shared" si="1"/>
        <v>0</v>
      </c>
      <c r="X9" s="16">
        <f t="shared" si="1"/>
        <v>170538</v>
      </c>
      <c r="Y9" s="16">
        <f t="shared" si="1"/>
        <v>170538</v>
      </c>
      <c r="Z9" s="16">
        <f t="shared" si="1"/>
        <v>0</v>
      </c>
      <c r="AA9" s="17"/>
      <c r="AB9" s="17"/>
      <c r="AC9" s="17"/>
    </row>
    <row r="10" spans="1:29" s="4" customFormat="1" ht="21.75" customHeight="1">
      <c r="A10" s="14" t="s">
        <v>9</v>
      </c>
      <c r="B10" s="15" t="s">
        <v>7</v>
      </c>
      <c r="C10" s="16">
        <f>D10+E10</f>
        <v>795021</v>
      </c>
      <c r="D10" s="16">
        <f aca="true" t="shared" si="2" ref="D10:D26">G10+N10+U10</f>
        <v>300024</v>
      </c>
      <c r="E10" s="16">
        <f>J10+Q10+X10</f>
        <v>494997</v>
      </c>
      <c r="F10" s="16">
        <f>SUM(F11:F14)</f>
        <v>434166</v>
      </c>
      <c r="G10" s="16">
        <f aca="true" t="shared" si="3" ref="G10:L10">SUM(G11:G14)</f>
        <v>149329</v>
      </c>
      <c r="H10" s="16">
        <f t="shared" si="3"/>
        <v>149329</v>
      </c>
      <c r="I10" s="16">
        <f t="shared" si="3"/>
        <v>0</v>
      </c>
      <c r="J10" s="16">
        <f t="shared" si="3"/>
        <v>284837</v>
      </c>
      <c r="K10" s="16">
        <f t="shared" si="3"/>
        <v>284837</v>
      </c>
      <c r="L10" s="16">
        <f t="shared" si="3"/>
        <v>0</v>
      </c>
      <c r="M10" s="16">
        <f>SUM(M11:M14)</f>
        <v>118508</v>
      </c>
      <c r="N10" s="16">
        <f aca="true" t="shared" si="4" ref="N10:S10">SUM(N11:N14)</f>
        <v>78886</v>
      </c>
      <c r="O10" s="16">
        <f t="shared" si="4"/>
        <v>78886</v>
      </c>
      <c r="P10" s="16">
        <f t="shared" si="4"/>
        <v>0</v>
      </c>
      <c r="Q10" s="16">
        <f t="shared" si="4"/>
        <v>39622</v>
      </c>
      <c r="R10" s="16">
        <f t="shared" si="4"/>
        <v>39622</v>
      </c>
      <c r="S10" s="16">
        <f t="shared" si="4"/>
        <v>0</v>
      </c>
      <c r="T10" s="16">
        <f>SUM(T11:T14)</f>
        <v>242347</v>
      </c>
      <c r="U10" s="16">
        <f aca="true" t="shared" si="5" ref="U10:Z10">SUM(U11:U14)</f>
        <v>71809</v>
      </c>
      <c r="V10" s="16">
        <f t="shared" si="5"/>
        <v>71809</v>
      </c>
      <c r="W10" s="16">
        <f t="shared" si="5"/>
        <v>0</v>
      </c>
      <c r="X10" s="16">
        <f t="shared" si="5"/>
        <v>170538</v>
      </c>
      <c r="Y10" s="16">
        <f t="shared" si="5"/>
        <v>170538</v>
      </c>
      <c r="Z10" s="16">
        <f t="shared" si="5"/>
        <v>0</v>
      </c>
      <c r="AA10" s="17"/>
      <c r="AB10" s="17"/>
      <c r="AC10" s="17"/>
    </row>
    <row r="11" spans="1:27" ht="28.5" customHeight="1">
      <c r="A11" s="18">
        <v>1</v>
      </c>
      <c r="B11" s="19" t="s">
        <v>33</v>
      </c>
      <c r="C11" s="20">
        <f t="shared" si="0"/>
        <v>10000</v>
      </c>
      <c r="D11" s="20">
        <f>G11+N11+U11</f>
        <v>10000</v>
      </c>
      <c r="E11" s="20">
        <f aca="true" t="shared" si="6" ref="E11:E26">J11+Q11+X11</f>
        <v>0</v>
      </c>
      <c r="F11" s="20">
        <f aca="true" t="shared" si="7" ref="F11:F26">G11+J11</f>
        <v>10000</v>
      </c>
      <c r="G11" s="20">
        <f aca="true" t="shared" si="8" ref="G11:G26">H11+I11</f>
        <v>10000</v>
      </c>
      <c r="H11" s="20">
        <v>10000</v>
      </c>
      <c r="I11" s="20"/>
      <c r="J11" s="20">
        <f aca="true" t="shared" si="9" ref="J11:J26">K11+L11</f>
        <v>0</v>
      </c>
      <c r="K11" s="20"/>
      <c r="L11" s="20"/>
      <c r="M11" s="20">
        <f aca="true" t="shared" si="10" ref="M11:M26">N11+Q11</f>
        <v>0</v>
      </c>
      <c r="N11" s="20">
        <f>O11+P11</f>
        <v>0</v>
      </c>
      <c r="O11" s="20"/>
      <c r="P11" s="20"/>
      <c r="Q11" s="20">
        <f aca="true" t="shared" si="11" ref="Q11:Q26">R11+S11</f>
        <v>0</v>
      </c>
      <c r="R11" s="20"/>
      <c r="S11" s="20"/>
      <c r="T11" s="20">
        <f aca="true" t="shared" si="12" ref="T11:T26">U11+X11</f>
        <v>0</v>
      </c>
      <c r="U11" s="20">
        <f aca="true" t="shared" si="13" ref="U11:U26">V11+W11</f>
        <v>0</v>
      </c>
      <c r="V11" s="20"/>
      <c r="W11" s="20"/>
      <c r="X11" s="20">
        <f aca="true" t="shared" si="14" ref="X11:X26">Y11+Z11</f>
        <v>0</v>
      </c>
      <c r="Y11" s="20"/>
      <c r="Z11" s="20"/>
      <c r="AA11" s="21"/>
    </row>
    <row r="12" spans="1:26" ht="33" customHeight="1">
      <c r="A12" s="18">
        <v>2</v>
      </c>
      <c r="B12" s="19" t="s">
        <v>29</v>
      </c>
      <c r="C12" s="20">
        <f t="shared" si="0"/>
        <v>6711</v>
      </c>
      <c r="D12" s="20">
        <f t="shared" si="2"/>
        <v>6711</v>
      </c>
      <c r="E12" s="20">
        <f t="shared" si="6"/>
        <v>0</v>
      </c>
      <c r="F12" s="20">
        <f t="shared" si="7"/>
        <v>0</v>
      </c>
      <c r="G12" s="20">
        <f t="shared" si="8"/>
        <v>0</v>
      </c>
      <c r="H12" s="20"/>
      <c r="I12" s="20"/>
      <c r="J12" s="20">
        <f t="shared" si="9"/>
        <v>0</v>
      </c>
      <c r="K12" s="20"/>
      <c r="L12" s="20"/>
      <c r="M12" s="20">
        <f t="shared" si="10"/>
        <v>0</v>
      </c>
      <c r="N12" s="20">
        <f aca="true" t="shared" si="15" ref="N12:N26">O12+P12</f>
        <v>0</v>
      </c>
      <c r="O12" s="20"/>
      <c r="P12" s="20"/>
      <c r="Q12" s="20">
        <f t="shared" si="11"/>
        <v>0</v>
      </c>
      <c r="R12" s="20"/>
      <c r="S12" s="20"/>
      <c r="T12" s="20">
        <f t="shared" si="12"/>
        <v>6711</v>
      </c>
      <c r="U12" s="20">
        <f t="shared" si="13"/>
        <v>6711</v>
      </c>
      <c r="V12" s="20">
        <v>6711</v>
      </c>
      <c r="W12" s="20"/>
      <c r="X12" s="20">
        <f t="shared" si="14"/>
        <v>0</v>
      </c>
      <c r="Y12" s="20"/>
      <c r="Z12" s="20"/>
    </row>
    <row r="13" spans="1:26" ht="30.75" customHeight="1">
      <c r="A13" s="18">
        <v>3</v>
      </c>
      <c r="B13" s="19" t="s">
        <v>34</v>
      </c>
      <c r="C13" s="20">
        <f t="shared" si="0"/>
        <v>20600</v>
      </c>
      <c r="D13" s="20">
        <f t="shared" si="2"/>
        <v>20600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>
        <f t="shared" si="12"/>
        <v>20600</v>
      </c>
      <c r="U13" s="20">
        <f t="shared" si="13"/>
        <v>20600</v>
      </c>
      <c r="V13" s="20">
        <f>20000+'[1]PL 4 CTMTQG'!$BG$258</f>
        <v>20600</v>
      </c>
      <c r="W13" s="20"/>
      <c r="X13" s="20"/>
      <c r="Y13" s="20"/>
      <c r="Z13" s="20"/>
    </row>
    <row r="14" spans="1:29" s="26" customFormat="1" ht="25.5" customHeight="1">
      <c r="A14" s="22">
        <v>4</v>
      </c>
      <c r="B14" s="23" t="s">
        <v>30</v>
      </c>
      <c r="C14" s="24">
        <f>C15+C16</f>
        <v>769271</v>
      </c>
      <c r="D14" s="24">
        <f>D15+D16</f>
        <v>274274</v>
      </c>
      <c r="E14" s="24">
        <f>E15+E16</f>
        <v>494997</v>
      </c>
      <c r="F14" s="24">
        <f>F15+F16</f>
        <v>424166</v>
      </c>
      <c r="G14" s="24">
        <f aca="true" t="shared" si="16" ref="G14:Z14">G15+G16</f>
        <v>139329</v>
      </c>
      <c r="H14" s="24">
        <f t="shared" si="16"/>
        <v>139329</v>
      </c>
      <c r="I14" s="24">
        <f t="shared" si="16"/>
        <v>0</v>
      </c>
      <c r="J14" s="24">
        <f t="shared" si="16"/>
        <v>284837</v>
      </c>
      <c r="K14" s="24">
        <f t="shared" si="16"/>
        <v>284837</v>
      </c>
      <c r="L14" s="24">
        <f t="shared" si="16"/>
        <v>0</v>
      </c>
      <c r="M14" s="24">
        <f t="shared" si="16"/>
        <v>118508</v>
      </c>
      <c r="N14" s="24">
        <f t="shared" si="16"/>
        <v>78886</v>
      </c>
      <c r="O14" s="24">
        <f t="shared" si="16"/>
        <v>78886</v>
      </c>
      <c r="P14" s="24">
        <f t="shared" si="16"/>
        <v>0</v>
      </c>
      <c r="Q14" s="24">
        <f t="shared" si="16"/>
        <v>39622</v>
      </c>
      <c r="R14" s="24">
        <f t="shared" si="16"/>
        <v>39622</v>
      </c>
      <c r="S14" s="24">
        <f t="shared" si="16"/>
        <v>0</v>
      </c>
      <c r="T14" s="24">
        <f t="shared" si="16"/>
        <v>215036</v>
      </c>
      <c r="U14" s="24">
        <f t="shared" si="16"/>
        <v>44498</v>
      </c>
      <c r="V14" s="24">
        <f t="shared" si="16"/>
        <v>44498</v>
      </c>
      <c r="W14" s="24">
        <f t="shared" si="16"/>
        <v>0</v>
      </c>
      <c r="X14" s="24">
        <f t="shared" si="16"/>
        <v>170538</v>
      </c>
      <c r="Y14" s="24">
        <f t="shared" si="16"/>
        <v>170538</v>
      </c>
      <c r="Z14" s="24">
        <f t="shared" si="16"/>
        <v>0</v>
      </c>
      <c r="AA14" s="25"/>
      <c r="AB14" s="25"/>
      <c r="AC14" s="25"/>
    </row>
    <row r="15" spans="1:26" s="7" customFormat="1" ht="28.5" customHeight="1">
      <c r="A15" s="27" t="s">
        <v>35</v>
      </c>
      <c r="B15" s="28" t="s">
        <v>36</v>
      </c>
      <c r="C15" s="29">
        <f t="shared" si="0"/>
        <v>757710</v>
      </c>
      <c r="D15" s="29">
        <f t="shared" si="2"/>
        <v>262713</v>
      </c>
      <c r="E15" s="29">
        <f t="shared" si="6"/>
        <v>494997</v>
      </c>
      <c r="F15" s="29">
        <f t="shared" si="7"/>
        <v>424166</v>
      </c>
      <c r="G15" s="29">
        <f t="shared" si="8"/>
        <v>139329</v>
      </c>
      <c r="H15" s="29">
        <v>139329</v>
      </c>
      <c r="I15" s="29"/>
      <c r="J15" s="29">
        <f t="shared" si="9"/>
        <v>284837</v>
      </c>
      <c r="K15" s="29">
        <v>284837</v>
      </c>
      <c r="L15" s="29"/>
      <c r="M15" s="29">
        <f t="shared" si="10"/>
        <v>118508</v>
      </c>
      <c r="N15" s="29">
        <f t="shared" si="15"/>
        <v>78886</v>
      </c>
      <c r="O15" s="29">
        <v>78886</v>
      </c>
      <c r="P15" s="29"/>
      <c r="Q15" s="29">
        <f t="shared" si="11"/>
        <v>39622</v>
      </c>
      <c r="R15" s="29">
        <v>39622</v>
      </c>
      <c r="S15" s="29"/>
      <c r="T15" s="29">
        <f t="shared" si="12"/>
        <v>215036</v>
      </c>
      <c r="U15" s="29">
        <f t="shared" si="13"/>
        <v>44498</v>
      </c>
      <c r="V15" s="29">
        <f>44498</f>
        <v>44498</v>
      </c>
      <c r="W15" s="29"/>
      <c r="X15" s="29">
        <f t="shared" si="14"/>
        <v>170538</v>
      </c>
      <c r="Y15" s="29">
        <v>170538</v>
      </c>
      <c r="Z15" s="29"/>
    </row>
    <row r="16" spans="1:26" s="7" customFormat="1" ht="28.5" customHeight="1">
      <c r="A16" s="27" t="s">
        <v>35</v>
      </c>
      <c r="B16" s="28" t="s">
        <v>37</v>
      </c>
      <c r="C16" s="29">
        <f t="shared" si="0"/>
        <v>11561</v>
      </c>
      <c r="D16" s="29">
        <v>11561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9" s="4" customFormat="1" ht="24.75" customHeight="1">
      <c r="A17" s="14" t="s">
        <v>4</v>
      </c>
      <c r="B17" s="15" t="s">
        <v>2</v>
      </c>
      <c r="C17" s="16">
        <f>SUM(C18:C26)</f>
        <v>383822.36</v>
      </c>
      <c r="D17" s="16">
        <f aca="true" t="shared" si="17" ref="D17:Z17">SUM(D18:D26)</f>
        <v>383822.36</v>
      </c>
      <c r="E17" s="16">
        <f t="shared" si="17"/>
        <v>0</v>
      </c>
      <c r="F17" s="16">
        <f t="shared" si="17"/>
        <v>237416</v>
      </c>
      <c r="G17" s="16">
        <f t="shared" si="8"/>
        <v>237416</v>
      </c>
      <c r="H17" s="16">
        <f t="shared" si="17"/>
        <v>237416</v>
      </c>
      <c r="I17" s="16">
        <f t="shared" si="17"/>
        <v>0</v>
      </c>
      <c r="J17" s="16">
        <f t="shared" si="9"/>
        <v>0</v>
      </c>
      <c r="K17" s="16">
        <f t="shared" si="17"/>
        <v>0</v>
      </c>
      <c r="L17" s="16">
        <f t="shared" si="17"/>
        <v>0</v>
      </c>
      <c r="M17" s="16">
        <f t="shared" si="17"/>
        <v>78212</v>
      </c>
      <c r="N17" s="16">
        <f t="shared" si="15"/>
        <v>78212</v>
      </c>
      <c r="O17" s="16">
        <f t="shared" si="17"/>
        <v>78212</v>
      </c>
      <c r="P17" s="16">
        <f t="shared" si="17"/>
        <v>0</v>
      </c>
      <c r="Q17" s="16">
        <f t="shared" si="11"/>
        <v>0</v>
      </c>
      <c r="R17" s="16">
        <f t="shared" si="17"/>
        <v>0</v>
      </c>
      <c r="S17" s="16">
        <f t="shared" si="17"/>
        <v>0</v>
      </c>
      <c r="T17" s="16">
        <f t="shared" si="17"/>
        <v>68194.36</v>
      </c>
      <c r="U17" s="16">
        <f t="shared" si="13"/>
        <v>68194.36</v>
      </c>
      <c r="V17" s="16">
        <f t="shared" si="17"/>
        <v>68194.36</v>
      </c>
      <c r="W17" s="16">
        <f t="shared" si="17"/>
        <v>0</v>
      </c>
      <c r="X17" s="16">
        <f t="shared" si="14"/>
        <v>0</v>
      </c>
      <c r="Y17" s="16">
        <f t="shared" si="17"/>
        <v>0</v>
      </c>
      <c r="Z17" s="16">
        <f t="shared" si="17"/>
        <v>0</v>
      </c>
      <c r="AA17" s="17"/>
      <c r="AB17" s="17"/>
      <c r="AC17" s="17"/>
    </row>
    <row r="18" spans="1:29" s="33" customFormat="1" ht="23.25" customHeight="1">
      <c r="A18" s="30">
        <v>1</v>
      </c>
      <c r="B18" s="31" t="s">
        <v>12</v>
      </c>
      <c r="C18" s="20">
        <f>D18+E18</f>
        <v>2900</v>
      </c>
      <c r="D18" s="20">
        <f>G18+N18+U18</f>
        <v>2900</v>
      </c>
      <c r="E18" s="20">
        <f t="shared" si="6"/>
        <v>0</v>
      </c>
      <c r="F18" s="20">
        <f t="shared" si="7"/>
        <v>0</v>
      </c>
      <c r="G18" s="20">
        <f t="shared" si="8"/>
        <v>0</v>
      </c>
      <c r="H18" s="20"/>
      <c r="I18" s="20"/>
      <c r="J18" s="20">
        <f t="shared" si="9"/>
        <v>0</v>
      </c>
      <c r="K18" s="20"/>
      <c r="L18" s="20"/>
      <c r="M18" s="20">
        <f t="shared" si="10"/>
        <v>2900</v>
      </c>
      <c r="N18" s="20">
        <f t="shared" si="15"/>
        <v>2900</v>
      </c>
      <c r="O18" s="20">
        <v>2900</v>
      </c>
      <c r="P18" s="20"/>
      <c r="Q18" s="20">
        <f t="shared" si="11"/>
        <v>0</v>
      </c>
      <c r="R18" s="20"/>
      <c r="S18" s="20"/>
      <c r="T18" s="20">
        <f t="shared" si="12"/>
        <v>0</v>
      </c>
      <c r="U18" s="20">
        <f t="shared" si="13"/>
        <v>0</v>
      </c>
      <c r="V18" s="20"/>
      <c r="W18" s="20"/>
      <c r="X18" s="20">
        <f t="shared" si="14"/>
        <v>0</v>
      </c>
      <c r="Y18" s="20"/>
      <c r="Z18" s="20"/>
      <c r="AA18" s="32"/>
      <c r="AB18" s="32"/>
      <c r="AC18" s="32"/>
    </row>
    <row r="19" spans="1:29" s="33" customFormat="1" ht="23.25" customHeight="1">
      <c r="A19" s="30">
        <f>A18+1</f>
        <v>2</v>
      </c>
      <c r="B19" s="31" t="s">
        <v>13</v>
      </c>
      <c r="C19" s="20">
        <f aca="true" t="shared" si="18" ref="C19:C26">D19+E19</f>
        <v>10349</v>
      </c>
      <c r="D19" s="20">
        <f t="shared" si="2"/>
        <v>10349</v>
      </c>
      <c r="E19" s="20">
        <f t="shared" si="6"/>
        <v>0</v>
      </c>
      <c r="F19" s="20">
        <f t="shared" si="7"/>
        <v>5717</v>
      </c>
      <c r="G19" s="20">
        <f t="shared" si="8"/>
        <v>5717</v>
      </c>
      <c r="H19" s="20">
        <v>5717</v>
      </c>
      <c r="I19" s="20"/>
      <c r="J19" s="20">
        <f t="shared" si="9"/>
        <v>0</v>
      </c>
      <c r="K19" s="20"/>
      <c r="L19" s="20"/>
      <c r="M19" s="20">
        <f t="shared" si="10"/>
        <v>3832</v>
      </c>
      <c r="N19" s="20">
        <f t="shared" si="15"/>
        <v>3832</v>
      </c>
      <c r="O19" s="20">
        <v>3832</v>
      </c>
      <c r="P19" s="20"/>
      <c r="Q19" s="20">
        <f t="shared" si="11"/>
        <v>0</v>
      </c>
      <c r="R19" s="20"/>
      <c r="S19" s="20"/>
      <c r="T19" s="20">
        <f t="shared" si="12"/>
        <v>800</v>
      </c>
      <c r="U19" s="20">
        <f t="shared" si="13"/>
        <v>800</v>
      </c>
      <c r="V19" s="34">
        <f>500+'[1]PL 4 CTMTQG'!$BG$256</f>
        <v>800</v>
      </c>
      <c r="W19" s="20"/>
      <c r="X19" s="20">
        <f t="shared" si="14"/>
        <v>0</v>
      </c>
      <c r="Y19" s="20"/>
      <c r="Z19" s="20"/>
      <c r="AA19" s="32"/>
      <c r="AB19" s="32"/>
      <c r="AC19" s="32"/>
    </row>
    <row r="20" spans="1:29" s="33" customFormat="1" ht="23.25" customHeight="1">
      <c r="A20" s="30">
        <f aca="true" t="shared" si="19" ref="A20:A26">A19+1</f>
        <v>3</v>
      </c>
      <c r="B20" s="31" t="s">
        <v>14</v>
      </c>
      <c r="C20" s="20">
        <f t="shared" si="18"/>
        <v>11968</v>
      </c>
      <c r="D20" s="20">
        <f t="shared" si="2"/>
        <v>11968</v>
      </c>
      <c r="E20" s="20">
        <f t="shared" si="6"/>
        <v>0</v>
      </c>
      <c r="F20" s="20">
        <f t="shared" si="7"/>
        <v>405</v>
      </c>
      <c r="G20" s="20">
        <f t="shared" si="8"/>
        <v>405</v>
      </c>
      <c r="H20" s="20">
        <v>405</v>
      </c>
      <c r="I20" s="20"/>
      <c r="J20" s="20">
        <f t="shared" si="9"/>
        <v>0</v>
      </c>
      <c r="K20" s="20"/>
      <c r="L20" s="20"/>
      <c r="M20" s="20">
        <f t="shared" si="10"/>
        <v>11563</v>
      </c>
      <c r="N20" s="20">
        <f t="shared" si="15"/>
        <v>11563</v>
      </c>
      <c r="O20" s="20">
        <v>11563</v>
      </c>
      <c r="P20" s="20"/>
      <c r="Q20" s="20">
        <f t="shared" si="11"/>
        <v>0</v>
      </c>
      <c r="R20" s="20"/>
      <c r="S20" s="20"/>
      <c r="T20" s="20">
        <f t="shared" si="12"/>
        <v>0</v>
      </c>
      <c r="U20" s="20">
        <f t="shared" si="13"/>
        <v>0</v>
      </c>
      <c r="V20" s="20"/>
      <c r="W20" s="20"/>
      <c r="X20" s="20">
        <f t="shared" si="14"/>
        <v>0</v>
      </c>
      <c r="Y20" s="20"/>
      <c r="Z20" s="20"/>
      <c r="AA20" s="32"/>
      <c r="AB20" s="32"/>
      <c r="AC20" s="32"/>
    </row>
    <row r="21" spans="1:29" s="33" customFormat="1" ht="23.25" customHeight="1">
      <c r="A21" s="30">
        <f t="shared" si="19"/>
        <v>4</v>
      </c>
      <c r="B21" s="31" t="s">
        <v>15</v>
      </c>
      <c r="C21" s="20">
        <f t="shared" si="18"/>
        <v>53222</v>
      </c>
      <c r="D21" s="20">
        <f t="shared" si="2"/>
        <v>53222</v>
      </c>
      <c r="E21" s="20">
        <f t="shared" si="6"/>
        <v>0</v>
      </c>
      <c r="F21" s="20">
        <f t="shared" si="7"/>
        <v>18051</v>
      </c>
      <c r="G21" s="20">
        <f t="shared" si="8"/>
        <v>18051</v>
      </c>
      <c r="H21" s="20">
        <v>18051</v>
      </c>
      <c r="I21" s="20"/>
      <c r="J21" s="20">
        <f t="shared" si="9"/>
        <v>0</v>
      </c>
      <c r="K21" s="20"/>
      <c r="L21" s="20"/>
      <c r="M21" s="20">
        <f t="shared" si="10"/>
        <v>35171</v>
      </c>
      <c r="N21" s="20">
        <f t="shared" si="15"/>
        <v>35171</v>
      </c>
      <c r="O21" s="20">
        <f>32443+'[1]PL 4 CTMTQG'!$BG$260</f>
        <v>35171</v>
      </c>
      <c r="P21" s="20"/>
      <c r="Q21" s="20">
        <f t="shared" si="11"/>
        <v>0</v>
      </c>
      <c r="R21" s="20"/>
      <c r="S21" s="20"/>
      <c r="T21" s="20">
        <f t="shared" si="12"/>
        <v>0</v>
      </c>
      <c r="U21" s="20">
        <f t="shared" si="13"/>
        <v>0</v>
      </c>
      <c r="V21" s="20"/>
      <c r="W21" s="20"/>
      <c r="X21" s="20">
        <f t="shared" si="14"/>
        <v>0</v>
      </c>
      <c r="Y21" s="20"/>
      <c r="Z21" s="20"/>
      <c r="AA21" s="32"/>
      <c r="AB21" s="32"/>
      <c r="AC21" s="32"/>
    </row>
    <row r="22" spans="1:29" s="33" customFormat="1" ht="23.25" customHeight="1">
      <c r="A22" s="30">
        <f t="shared" si="19"/>
        <v>5</v>
      </c>
      <c r="B22" s="31" t="s">
        <v>16</v>
      </c>
      <c r="C22" s="20">
        <f t="shared" si="18"/>
        <v>62405</v>
      </c>
      <c r="D22" s="20">
        <f t="shared" si="2"/>
        <v>62405</v>
      </c>
      <c r="E22" s="20">
        <f t="shared" si="6"/>
        <v>0</v>
      </c>
      <c r="F22" s="20">
        <f t="shared" si="7"/>
        <v>50289</v>
      </c>
      <c r="G22" s="20">
        <f t="shared" si="8"/>
        <v>50289</v>
      </c>
      <c r="H22" s="20">
        <v>50289</v>
      </c>
      <c r="I22" s="20"/>
      <c r="J22" s="20">
        <f t="shared" si="9"/>
        <v>0</v>
      </c>
      <c r="K22" s="20"/>
      <c r="L22" s="20"/>
      <c r="M22" s="20">
        <f t="shared" si="10"/>
        <v>12116</v>
      </c>
      <c r="N22" s="20">
        <f t="shared" si="15"/>
        <v>12116</v>
      </c>
      <c r="O22" s="20">
        <f>9902+'[1]PL 4 CTMTQG'!$BG$269</f>
        <v>12116</v>
      </c>
      <c r="P22" s="20"/>
      <c r="Q22" s="20">
        <f t="shared" si="11"/>
        <v>0</v>
      </c>
      <c r="R22" s="20"/>
      <c r="S22" s="20"/>
      <c r="T22" s="20">
        <f t="shared" si="12"/>
        <v>0</v>
      </c>
      <c r="U22" s="20">
        <f t="shared" si="13"/>
        <v>0</v>
      </c>
      <c r="V22" s="20"/>
      <c r="W22" s="20"/>
      <c r="X22" s="20">
        <f t="shared" si="14"/>
        <v>0</v>
      </c>
      <c r="Y22" s="20"/>
      <c r="Z22" s="20"/>
      <c r="AA22" s="32"/>
      <c r="AB22" s="32"/>
      <c r="AC22" s="32"/>
    </row>
    <row r="23" spans="1:29" s="33" customFormat="1" ht="23.25" customHeight="1">
      <c r="A23" s="30">
        <f t="shared" si="19"/>
        <v>6</v>
      </c>
      <c r="B23" s="31" t="s">
        <v>17</v>
      </c>
      <c r="C23" s="20">
        <f t="shared" si="18"/>
        <v>54998</v>
      </c>
      <c r="D23" s="20">
        <f t="shared" si="2"/>
        <v>54998</v>
      </c>
      <c r="E23" s="20">
        <f t="shared" si="6"/>
        <v>0</v>
      </c>
      <c r="F23" s="20">
        <f t="shared" si="7"/>
        <v>42944</v>
      </c>
      <c r="G23" s="20">
        <f t="shared" si="8"/>
        <v>42944</v>
      </c>
      <c r="H23" s="20">
        <v>42944</v>
      </c>
      <c r="I23" s="20"/>
      <c r="J23" s="20">
        <f t="shared" si="9"/>
        <v>0</v>
      </c>
      <c r="K23" s="20"/>
      <c r="L23" s="20"/>
      <c r="M23" s="20">
        <f t="shared" si="10"/>
        <v>11054</v>
      </c>
      <c r="N23" s="20">
        <f t="shared" si="15"/>
        <v>11054</v>
      </c>
      <c r="O23" s="20">
        <v>11054</v>
      </c>
      <c r="P23" s="20"/>
      <c r="Q23" s="20">
        <f t="shared" si="11"/>
        <v>0</v>
      </c>
      <c r="R23" s="20"/>
      <c r="S23" s="20"/>
      <c r="T23" s="20">
        <f t="shared" si="12"/>
        <v>1000</v>
      </c>
      <c r="U23" s="20">
        <f t="shared" si="13"/>
        <v>1000</v>
      </c>
      <c r="V23" s="20">
        <f>500+'[1]PL 4 CTMTQG'!$BG$257</f>
        <v>1000</v>
      </c>
      <c r="W23" s="20"/>
      <c r="X23" s="20">
        <f t="shared" si="14"/>
        <v>0</v>
      </c>
      <c r="Y23" s="20"/>
      <c r="Z23" s="20"/>
      <c r="AA23" s="32"/>
      <c r="AB23" s="32"/>
      <c r="AC23" s="32"/>
    </row>
    <row r="24" spans="1:29" s="33" customFormat="1" ht="23.25" customHeight="1">
      <c r="A24" s="30">
        <f t="shared" si="19"/>
        <v>7</v>
      </c>
      <c r="B24" s="31" t="s">
        <v>18</v>
      </c>
      <c r="C24" s="20">
        <f t="shared" si="18"/>
        <v>18096</v>
      </c>
      <c r="D24" s="20">
        <f t="shared" si="2"/>
        <v>18096</v>
      </c>
      <c r="E24" s="20">
        <f t="shared" si="6"/>
        <v>0</v>
      </c>
      <c r="F24" s="20">
        <f t="shared" si="7"/>
        <v>16596</v>
      </c>
      <c r="G24" s="20">
        <f t="shared" si="8"/>
        <v>16596</v>
      </c>
      <c r="H24" s="20">
        <v>16596</v>
      </c>
      <c r="I24" s="20"/>
      <c r="J24" s="20">
        <f t="shared" si="9"/>
        <v>0</v>
      </c>
      <c r="K24" s="20"/>
      <c r="L24" s="20"/>
      <c r="M24" s="20">
        <f t="shared" si="10"/>
        <v>1500</v>
      </c>
      <c r="N24" s="20">
        <f t="shared" si="15"/>
        <v>1500</v>
      </c>
      <c r="O24" s="20">
        <v>1500</v>
      </c>
      <c r="P24" s="20"/>
      <c r="Q24" s="20">
        <f t="shared" si="11"/>
        <v>0</v>
      </c>
      <c r="R24" s="20"/>
      <c r="S24" s="20"/>
      <c r="T24" s="20">
        <f t="shared" si="12"/>
        <v>0</v>
      </c>
      <c r="U24" s="20">
        <f t="shared" si="13"/>
        <v>0</v>
      </c>
      <c r="V24" s="20"/>
      <c r="W24" s="20"/>
      <c r="X24" s="20">
        <f t="shared" si="14"/>
        <v>0</v>
      </c>
      <c r="Y24" s="20"/>
      <c r="Z24" s="20"/>
      <c r="AA24" s="32"/>
      <c r="AB24" s="32"/>
      <c r="AC24" s="32"/>
    </row>
    <row r="25" spans="1:29" s="33" customFormat="1" ht="23.25" customHeight="1">
      <c r="A25" s="30">
        <f t="shared" si="19"/>
        <v>8</v>
      </c>
      <c r="B25" s="31" t="s">
        <v>19</v>
      </c>
      <c r="C25" s="20">
        <f t="shared" si="18"/>
        <v>65239</v>
      </c>
      <c r="D25" s="20">
        <f t="shared" si="2"/>
        <v>65239</v>
      </c>
      <c r="E25" s="20">
        <f t="shared" si="6"/>
        <v>0</v>
      </c>
      <c r="F25" s="20">
        <f t="shared" si="7"/>
        <v>34835</v>
      </c>
      <c r="G25" s="20">
        <f t="shared" si="8"/>
        <v>34835</v>
      </c>
      <c r="H25" s="20">
        <f>34102+'[1]PL 4 CTMTQG'!$BG$49</f>
        <v>34835</v>
      </c>
      <c r="I25" s="20"/>
      <c r="J25" s="20">
        <f t="shared" si="9"/>
        <v>0</v>
      </c>
      <c r="K25" s="20"/>
      <c r="L25" s="20"/>
      <c r="M25" s="20">
        <f t="shared" si="10"/>
        <v>76</v>
      </c>
      <c r="N25" s="20">
        <f t="shared" si="15"/>
        <v>76</v>
      </c>
      <c r="O25" s="20">
        <f>'[1]PL 4 CTMTQG'!$BG$282</f>
        <v>76</v>
      </c>
      <c r="P25" s="20"/>
      <c r="Q25" s="20">
        <f t="shared" si="11"/>
        <v>0</v>
      </c>
      <c r="R25" s="20"/>
      <c r="S25" s="20"/>
      <c r="T25" s="20">
        <f t="shared" si="12"/>
        <v>30328</v>
      </c>
      <c r="U25" s="20">
        <f t="shared" si="13"/>
        <v>30328</v>
      </c>
      <c r="V25" s="20">
        <f>28649+'[1]PL 4 CTMTQG'!$BG$230+'[1]PL 4 CTMTQG'!$BG$254</f>
        <v>30328</v>
      </c>
      <c r="W25" s="20"/>
      <c r="X25" s="20">
        <f t="shared" si="14"/>
        <v>0</v>
      </c>
      <c r="Y25" s="20"/>
      <c r="Z25" s="20"/>
      <c r="AA25" s="32"/>
      <c r="AB25" s="32"/>
      <c r="AC25" s="32"/>
    </row>
    <row r="26" spans="1:29" s="33" customFormat="1" ht="23.25" customHeight="1">
      <c r="A26" s="30">
        <f t="shared" si="19"/>
        <v>9</v>
      </c>
      <c r="B26" s="31" t="s">
        <v>20</v>
      </c>
      <c r="C26" s="20">
        <f t="shared" si="18"/>
        <v>104645.36</v>
      </c>
      <c r="D26" s="20">
        <f t="shared" si="2"/>
        <v>104645.36</v>
      </c>
      <c r="E26" s="20">
        <f t="shared" si="6"/>
        <v>0</v>
      </c>
      <c r="F26" s="20">
        <f t="shared" si="7"/>
        <v>68579</v>
      </c>
      <c r="G26" s="20">
        <f t="shared" si="8"/>
        <v>68579</v>
      </c>
      <c r="H26" s="20">
        <f>61026+'[1]PL 4 CTMTQG'!$BG$18</f>
        <v>68579</v>
      </c>
      <c r="I26" s="20"/>
      <c r="J26" s="20">
        <f t="shared" si="9"/>
        <v>0</v>
      </c>
      <c r="K26" s="20"/>
      <c r="L26" s="20"/>
      <c r="M26" s="20">
        <f t="shared" si="10"/>
        <v>0</v>
      </c>
      <c r="N26" s="20">
        <f t="shared" si="15"/>
        <v>0</v>
      </c>
      <c r="O26" s="20"/>
      <c r="P26" s="20"/>
      <c r="Q26" s="20">
        <f t="shared" si="11"/>
        <v>0</v>
      </c>
      <c r="R26" s="20"/>
      <c r="S26" s="20"/>
      <c r="T26" s="20">
        <f t="shared" si="12"/>
        <v>36066.36</v>
      </c>
      <c r="U26" s="20">
        <f t="shared" si="13"/>
        <v>36066.36</v>
      </c>
      <c r="V26" s="35">
        <f>34010+'[1]PL 4 CTMTQG'!$BG$217</f>
        <v>36066.36</v>
      </c>
      <c r="W26" s="20"/>
      <c r="X26" s="20">
        <f t="shared" si="14"/>
        <v>0</v>
      </c>
      <c r="Y26" s="20"/>
      <c r="Z26" s="20"/>
      <c r="AA26" s="32"/>
      <c r="AB26" s="32"/>
      <c r="AC26" s="32"/>
    </row>
    <row r="27" spans="1:29" s="33" customFormat="1" ht="18.75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2"/>
      <c r="AB27" s="32"/>
      <c r="AC27" s="32"/>
    </row>
    <row r="28" spans="1:26" ht="18.75">
      <c r="A28" s="39"/>
      <c r="B28" s="40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8.75">
      <c r="A29" s="41"/>
      <c r="B29" s="41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8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8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8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8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8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8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8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8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8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8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8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8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8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</sheetData>
  <sheetProtection/>
  <mergeCells count="23">
    <mergeCell ref="A2:Z2"/>
    <mergeCell ref="A4:Z4"/>
    <mergeCell ref="T5:Z5"/>
    <mergeCell ref="A6:A8"/>
    <mergeCell ref="B6:B8"/>
    <mergeCell ref="C6:C8"/>
    <mergeCell ref="D6:E6"/>
    <mergeCell ref="M6:S6"/>
    <mergeCell ref="T6:Z6"/>
    <mergeCell ref="D7:D8"/>
    <mergeCell ref="E7:E8"/>
    <mergeCell ref="M7:M8"/>
    <mergeCell ref="N7:P7"/>
    <mergeCell ref="A3:Z3"/>
    <mergeCell ref="F5:L5"/>
    <mergeCell ref="F6:L6"/>
    <mergeCell ref="U7:W7"/>
    <mergeCell ref="X7:Z7"/>
    <mergeCell ref="F7:F8"/>
    <mergeCell ref="G7:I7"/>
    <mergeCell ref="J7:L7"/>
    <mergeCell ref="Q7:S7"/>
    <mergeCell ref="T7:T8"/>
  </mergeCells>
  <printOptions/>
  <pageMargins left="0.7480314960629921" right="0.3937007874015748" top="0.8661417322834646" bottom="0.2362204724409449" header="0.5118110236220472" footer="0.2362204724409449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HungPortal</cp:lastModifiedBy>
  <cp:lastPrinted>2024-01-10T13:02:44Z</cp:lastPrinted>
  <dcterms:created xsi:type="dcterms:W3CDTF">2011-09-11T06:55:33Z</dcterms:created>
  <dcterms:modified xsi:type="dcterms:W3CDTF">2024-01-19T07:12:14Z</dcterms:modified>
  <cp:category/>
  <cp:version/>
  <cp:contentType/>
  <cp:contentStatus/>
</cp:coreProperties>
</file>